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F12" i="1" s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F14" i="1"/>
  <c r="E14" i="1"/>
  <c r="G13" i="1"/>
  <c r="E12" i="1"/>
  <c r="D5" i="1"/>
  <c r="K22" i="1" l="1"/>
  <c r="H22" i="1"/>
  <c r="G14" i="1"/>
  <c r="H14" i="1" s="1"/>
  <c r="D12" i="1"/>
  <c r="G12" i="1" s="1"/>
  <c r="H12" i="1" s="1"/>
  <c r="K20" i="1"/>
  <c r="H20" i="1"/>
  <c r="K18" i="1"/>
  <c r="H18" i="1"/>
  <c r="K19" i="1"/>
  <c r="H19" i="1"/>
  <c r="K17" i="1"/>
  <c r="H17" i="1"/>
  <c r="K21" i="1"/>
  <c r="H21" i="1"/>
  <c r="K34" i="1"/>
  <c r="G16" i="1"/>
  <c r="K16" i="1" l="1"/>
  <c r="H16" i="1"/>
</calcChain>
</file>

<file path=xl/sharedStrings.xml><?xml version="1.0" encoding="utf-8"?>
<sst xmlns="http://schemas.openxmlformats.org/spreadsheetml/2006/main" count="38" uniqueCount="37">
  <si>
    <t>ESTADO ANALÍTICO DEL ACTIVO</t>
  </si>
  <si>
    <t>Al 30 de Junio del 2015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</si>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</sst>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16">
          <cell r="D16">
            <v>574776260.33000004</v>
          </cell>
          <cell r="E16">
            <v>331097049.13</v>
          </cell>
        </row>
        <row r="17">
          <cell r="D17">
            <v>94254755.569999993</v>
          </cell>
          <cell r="E17">
            <v>103001392.98999999</v>
          </cell>
        </row>
        <row r="18">
          <cell r="D18">
            <v>4381423.5599999996</v>
          </cell>
          <cell r="E18">
            <v>4366397.59</v>
          </cell>
        </row>
        <row r="19">
          <cell r="D19">
            <v>301854536.38</v>
          </cell>
          <cell r="E19">
            <v>1105623828.6600001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317678309.55000001</v>
          </cell>
        </row>
        <row r="31">
          <cell r="E31">
            <v>212743997</v>
          </cell>
        </row>
        <row r="32">
          <cell r="E32">
            <v>13393844.67</v>
          </cell>
        </row>
        <row r="33">
          <cell r="E33">
            <v>3488239.36</v>
          </cell>
        </row>
        <row r="34">
          <cell r="E34">
            <v>-25649467.68</v>
          </cell>
        </row>
        <row r="35">
          <cell r="E35">
            <v>52739622.670000002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5">
          <cell r="E5" t="str">
            <v>GUANAJUATO PUERTO INTERIOR, S.A. DE C.V.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topLeftCell="A2" zoomScale="90" zoomScaleNormal="90" workbookViewId="0">
      <selection activeCell="E24" sqref="E24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tr">
        <f>+[1]ECSF!E5</f>
        <v>GUANAJUATO PUERTO INTERIOR, S.A. DE C.V.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12</v>
      </c>
      <c r="C12" s="30"/>
      <c r="D12" s="31">
        <f>+D14+D24</f>
        <v>2118483213.9400001</v>
      </c>
      <c r="E12" s="31">
        <f>+E14+E24</f>
        <v>17686019425.610001</v>
      </c>
      <c r="F12" s="31">
        <f>+F14+F24</f>
        <v>17684088784.43</v>
      </c>
      <c r="G12" s="31">
        <f>+D12+E12-F12</f>
        <v>2120413855.1199989</v>
      </c>
      <c r="H12" s="31">
        <f>+G12-D12</f>
        <v>1930641.1799988747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13</v>
      </c>
      <c r="C14" s="35"/>
      <c r="D14" s="36">
        <f>SUM(D16:D22)</f>
        <v>1544088668.3700001</v>
      </c>
      <c r="E14" s="36">
        <f>SUM(E16:E22)</f>
        <v>16787690983.389999</v>
      </c>
      <c r="F14" s="36">
        <f>SUM(F16:F22)</f>
        <v>17356512675.920002</v>
      </c>
      <c r="G14" s="31">
        <f t="shared" si="0"/>
        <v>975266975.83999634</v>
      </c>
      <c r="H14" s="36">
        <f>+G14-D14</f>
        <v>-568821692.53000379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14</v>
      </c>
      <c r="C16" s="43"/>
      <c r="D16" s="44">
        <f>+[1]ESF!E16</f>
        <v>331097049.13</v>
      </c>
      <c r="E16" s="44">
        <v>15260147721.25</v>
      </c>
      <c r="F16" s="44">
        <v>15016468510.050001</v>
      </c>
      <c r="G16" s="45">
        <f>+D16+E16-F16</f>
        <v>574776260.32999802</v>
      </c>
      <c r="H16" s="45">
        <f>+G16-D16</f>
        <v>243679211.19999802</v>
      </c>
      <c r="I16" s="42"/>
      <c r="J16" s="5"/>
      <c r="K16" s="38" t="str">
        <f>IF(G16=[1]ESF!D16," ","Error")</f>
        <v>Error</v>
      </c>
    </row>
    <row r="17" spans="1:14" s="6" customFormat="1" ht="19.5" customHeight="1" x14ac:dyDescent="0.2">
      <c r="A17" s="39"/>
      <c r="B17" s="43" t="s">
        <v>15</v>
      </c>
      <c r="C17" s="43"/>
      <c r="D17" s="44">
        <f>+[1]ESF!E17</f>
        <v>103001392.98999999</v>
      </c>
      <c r="E17" s="44">
        <v>489905042.84999996</v>
      </c>
      <c r="F17" s="44">
        <v>498651680.26999998</v>
      </c>
      <c r="G17" s="45">
        <f t="shared" ref="G17:G22" si="1">+D17+E17-F17</f>
        <v>94254755.569999933</v>
      </c>
      <c r="H17" s="45">
        <f t="shared" ref="H17:H21" si="2">+G17-D17</f>
        <v>-8746637.4200000614</v>
      </c>
      <c r="I17" s="42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4366397.59</v>
      </c>
      <c r="E18" s="44">
        <v>2745732.9699999997</v>
      </c>
      <c r="F18" s="44">
        <v>2730707</v>
      </c>
      <c r="G18" s="45">
        <f t="shared" si="1"/>
        <v>4381423.5599999996</v>
      </c>
      <c r="H18" s="45">
        <f t="shared" si="2"/>
        <v>15025.969999999739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1105623828.6600001</v>
      </c>
      <c r="E19" s="44">
        <v>1034892486.3200001</v>
      </c>
      <c r="F19" s="44">
        <v>1838661778.5999999</v>
      </c>
      <c r="G19" s="45">
        <f t="shared" si="1"/>
        <v>301854536.38000011</v>
      </c>
      <c r="H19" s="45">
        <f t="shared" si="2"/>
        <v>-803769292.27999997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574394545.57000005</v>
      </c>
      <c r="E24" s="36">
        <f>SUM(E26:E34)</f>
        <v>898328442.22000003</v>
      </c>
      <c r="F24" s="36">
        <f>SUM(F26:F34)</f>
        <v>327576108.51000005</v>
      </c>
      <c r="G24" s="36">
        <f>+D24+E24-F24</f>
        <v>1145146879.28</v>
      </c>
      <c r="H24" s="36">
        <f>+G24-D24</f>
        <v>570752333.70999992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23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24</v>
      </c>
      <c r="C27" s="43"/>
      <c r="D27" s="44">
        <f>+[1]ESF!E30</f>
        <v>317678309.55000001</v>
      </c>
      <c r="E27" s="44">
        <v>178247323.25</v>
      </c>
      <c r="F27" s="44">
        <v>305672336.03000003</v>
      </c>
      <c r="G27" s="45">
        <f t="shared" ref="G27:G34" si="3">+D27+E27-F27</f>
        <v>190253296.76999998</v>
      </c>
      <c r="H27" s="45">
        <f t="shared" ref="H27:H34" si="4">+G27-D27</f>
        <v>-127425012.78000003</v>
      </c>
      <c r="I27" s="42"/>
      <c r="K27" s="38"/>
    </row>
    <row r="28" spans="1:14" ht="19.5" customHeight="1" x14ac:dyDescent="0.2">
      <c r="A28" s="39"/>
      <c r="B28" s="43" t="s">
        <v>25</v>
      </c>
      <c r="C28" s="43"/>
      <c r="D28" s="44">
        <f>+[1]ESF!E31</f>
        <v>212743997</v>
      </c>
      <c r="E28" s="44">
        <v>715231813.82000005</v>
      </c>
      <c r="F28" s="44">
        <v>0</v>
      </c>
      <c r="G28" s="45">
        <f t="shared" si="3"/>
        <v>927975810.82000005</v>
      </c>
      <c r="H28" s="45">
        <f t="shared" si="4"/>
        <v>715231813.82000005</v>
      </c>
      <c r="I28" s="42"/>
      <c r="K28" s="38"/>
    </row>
    <row r="29" spans="1:14" ht="19.5" customHeight="1" x14ac:dyDescent="0.2">
      <c r="A29" s="39"/>
      <c r="B29" s="43" t="s">
        <v>26</v>
      </c>
      <c r="C29" s="43"/>
      <c r="D29" s="44">
        <f>+[1]ESF!E32</f>
        <v>13393844.67</v>
      </c>
      <c r="E29" s="44">
        <v>832510.13</v>
      </c>
      <c r="F29" s="44">
        <v>0</v>
      </c>
      <c r="G29" s="45">
        <f t="shared" si="3"/>
        <v>14226354.800000001</v>
      </c>
      <c r="H29" s="45">
        <f t="shared" si="4"/>
        <v>832510.13000000082</v>
      </c>
      <c r="I29" s="42"/>
      <c r="K29" s="38"/>
    </row>
    <row r="30" spans="1:14" ht="19.5" customHeight="1" x14ac:dyDescent="0.2">
      <c r="A30" s="39"/>
      <c r="B30" s="43" t="s">
        <v>27</v>
      </c>
      <c r="C30" s="43"/>
      <c r="D30" s="44">
        <f>+[1]ESF!E33</f>
        <v>3488239.36</v>
      </c>
      <c r="E30" s="44">
        <v>0</v>
      </c>
      <c r="F30" s="44">
        <v>1018800</v>
      </c>
      <c r="G30" s="45">
        <f t="shared" si="3"/>
        <v>2469439.36</v>
      </c>
      <c r="H30" s="45">
        <f t="shared" si="4"/>
        <v>-1018800</v>
      </c>
      <c r="I30" s="42"/>
      <c r="K30" s="38"/>
    </row>
    <row r="31" spans="1:14" ht="19.5" customHeight="1" x14ac:dyDescent="0.2">
      <c r="A31" s="39"/>
      <c r="B31" s="43" t="s">
        <v>28</v>
      </c>
      <c r="C31" s="43"/>
      <c r="D31" s="44">
        <f>+[1]ESF!E34</f>
        <v>-25649467.68</v>
      </c>
      <c r="E31" s="44">
        <v>0</v>
      </c>
      <c r="F31" s="44">
        <v>8224648.6699999999</v>
      </c>
      <c r="G31" s="45">
        <f t="shared" si="3"/>
        <v>-33874116.350000001</v>
      </c>
      <c r="H31" s="45">
        <f t="shared" si="4"/>
        <v>-8224648.6700000018</v>
      </c>
      <c r="I31" s="42"/>
      <c r="K31" s="38"/>
    </row>
    <row r="32" spans="1:14" ht="19.5" customHeight="1" x14ac:dyDescent="0.2">
      <c r="A32" s="39"/>
      <c r="B32" s="43" t="s">
        <v>29</v>
      </c>
      <c r="C32" s="43"/>
      <c r="D32" s="44">
        <f>+[1]ESF!E35</f>
        <v>52739622.670000002</v>
      </c>
      <c r="E32" s="44">
        <v>4016795.02</v>
      </c>
      <c r="F32" s="44">
        <v>12660323.810000001</v>
      </c>
      <c r="G32" s="45">
        <f t="shared" si="3"/>
        <v>44096093.880000003</v>
      </c>
      <c r="H32" s="45">
        <f t="shared" si="4"/>
        <v>-8643528.7899999991</v>
      </c>
      <c r="I32" s="42"/>
      <c r="K32" s="38"/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32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33</v>
      </c>
      <c r="C41" s="63"/>
      <c r="D41" s="64"/>
      <c r="E41" s="65" t="s">
        <v>34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35</v>
      </c>
      <c r="C42" s="68"/>
      <c r="D42" s="69"/>
      <c r="E42" s="70" t="s">
        <v>36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2017-07-11T21:45:10Z</cp:lastPrinted>
  <dcterms:created xsi:type="dcterms:W3CDTF">2017-07-11T21:44:18Z</dcterms:created>
  <dcterms:modified xsi:type="dcterms:W3CDTF">2017-07-11T21:45:18Z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